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035" windowHeight="108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H18" i="1"/>
  <c r="J18" i="1"/>
  <c r="I17" i="1"/>
  <c r="J16" i="1"/>
  <c r="I13" i="1"/>
  <c r="J7" i="1"/>
  <c r="H16" i="1"/>
  <c r="G17" i="1"/>
  <c r="H7" i="1"/>
  <c r="G13" i="1"/>
  <c r="F7" i="1"/>
  <c r="E13" i="1"/>
  <c r="D7" i="1"/>
  <c r="E17" i="1"/>
  <c r="F16" i="1"/>
  <c r="G16" i="1" l="1"/>
  <c r="I16" i="1"/>
  <c r="D16" i="1"/>
  <c r="E16" i="1" s="1"/>
  <c r="I46" i="1" l="1"/>
  <c r="I45" i="1" s="1"/>
  <c r="J45" i="1"/>
  <c r="I44" i="1"/>
  <c r="J43" i="1"/>
  <c r="I42" i="1"/>
  <c r="I41" i="1"/>
  <c r="I40" i="1"/>
  <c r="I39" i="1"/>
  <c r="J38" i="1"/>
  <c r="I37" i="1"/>
  <c r="I36" i="1"/>
  <c r="J35" i="1"/>
  <c r="I34" i="1"/>
  <c r="I33" i="1"/>
  <c r="I32" i="1"/>
  <c r="I31" i="1"/>
  <c r="I30" i="1"/>
  <c r="I29" i="1"/>
  <c r="J28" i="1"/>
  <c r="I27" i="1"/>
  <c r="I26" i="1"/>
  <c r="I25" i="1"/>
  <c r="I24" i="1"/>
  <c r="J23" i="1"/>
  <c r="I22" i="1"/>
  <c r="I21" i="1"/>
  <c r="I20" i="1"/>
  <c r="I19" i="1"/>
  <c r="I15" i="1"/>
  <c r="I14" i="1"/>
  <c r="I12" i="1"/>
  <c r="I11" i="1"/>
  <c r="I10" i="1"/>
  <c r="I9" i="1"/>
  <c r="I8" i="1"/>
  <c r="G20" i="1"/>
  <c r="G21" i="1"/>
  <c r="G22" i="1"/>
  <c r="G19" i="1"/>
  <c r="G40" i="1"/>
  <c r="G41" i="1"/>
  <c r="G42" i="1"/>
  <c r="G44" i="1"/>
  <c r="G39" i="1"/>
  <c r="G37" i="1"/>
  <c r="G36" i="1"/>
  <c r="G30" i="1"/>
  <c r="G31" i="1"/>
  <c r="G32" i="1"/>
  <c r="G33" i="1"/>
  <c r="G34" i="1"/>
  <c r="G29" i="1"/>
  <c r="G25" i="1"/>
  <c r="G26" i="1"/>
  <c r="G27" i="1"/>
  <c r="G24" i="1"/>
  <c r="G9" i="1"/>
  <c r="G10" i="1"/>
  <c r="G11" i="1"/>
  <c r="G12" i="1"/>
  <c r="G14" i="1"/>
  <c r="G15" i="1"/>
  <c r="G8" i="1"/>
  <c r="G46" i="1"/>
  <c r="G45" i="1" s="1"/>
  <c r="H45" i="1"/>
  <c r="H43" i="1"/>
  <c r="H38" i="1"/>
  <c r="H35" i="1"/>
  <c r="H28" i="1"/>
  <c r="H23" i="1"/>
  <c r="E46" i="1"/>
  <c r="E45" i="1" s="1"/>
  <c r="E40" i="1"/>
  <c r="E41" i="1"/>
  <c r="E42" i="1"/>
  <c r="E44" i="1"/>
  <c r="E39" i="1"/>
  <c r="E37" i="1"/>
  <c r="E36" i="1"/>
  <c r="E30" i="1"/>
  <c r="E31" i="1"/>
  <c r="E32" i="1"/>
  <c r="E33" i="1"/>
  <c r="E34" i="1"/>
  <c r="E29" i="1"/>
  <c r="E25" i="1"/>
  <c r="E26" i="1"/>
  <c r="E27" i="1"/>
  <c r="E24" i="1"/>
  <c r="E20" i="1"/>
  <c r="E21" i="1"/>
  <c r="E22" i="1"/>
  <c r="E19" i="1"/>
  <c r="E9" i="1"/>
  <c r="E10" i="1"/>
  <c r="E11" i="1"/>
  <c r="E12" i="1"/>
  <c r="E14" i="1"/>
  <c r="E15" i="1"/>
  <c r="E8" i="1"/>
  <c r="F45" i="1"/>
  <c r="F43" i="1"/>
  <c r="F38" i="1"/>
  <c r="F35" i="1"/>
  <c r="F28" i="1"/>
  <c r="F23" i="1"/>
  <c r="D45" i="1"/>
  <c r="D43" i="1"/>
  <c r="D38" i="1"/>
  <c r="D35" i="1"/>
  <c r="D28" i="1"/>
  <c r="D23" i="1"/>
  <c r="D18" i="1"/>
  <c r="E18" i="1" l="1"/>
  <c r="G18" i="1"/>
  <c r="I18" i="1"/>
  <c r="F47" i="1"/>
  <c r="H47" i="1"/>
  <c r="D47" i="1"/>
  <c r="J47" i="1"/>
  <c r="G38" i="1"/>
  <c r="E43" i="1"/>
  <c r="G35" i="1"/>
  <c r="G23" i="1"/>
  <c r="G7" i="1"/>
  <c r="E23" i="1"/>
  <c r="E35" i="1"/>
  <c r="I35" i="1"/>
  <c r="I43" i="1"/>
  <c r="I38" i="1"/>
  <c r="I28" i="1"/>
  <c r="I23" i="1"/>
  <c r="I7" i="1"/>
  <c r="E7" i="1"/>
  <c r="G43" i="1"/>
  <c r="G28" i="1"/>
  <c r="E28" i="1"/>
  <c r="E38" i="1"/>
  <c r="G47" i="1" l="1"/>
  <c r="E47" i="1"/>
  <c r="I47" i="1"/>
</calcChain>
</file>

<file path=xl/sharedStrings.xml><?xml version="1.0" encoding="utf-8"?>
<sst xmlns="http://schemas.openxmlformats.org/spreadsheetml/2006/main" count="136" uniqueCount="66">
  <si>
    <t>Наименование показателя</t>
  </si>
  <si>
    <t>Раздел</t>
  </si>
  <si>
    <t>Подраздел</t>
  </si>
  <si>
    <t>ОБЩЕГОСУДАРСТВЕННЫЕ ВОПРОСЫ</t>
  </si>
  <si>
    <t>01</t>
  </si>
  <si>
    <t>00</t>
  </si>
  <si>
    <t>02</t>
  </si>
  <si>
    <t>03</t>
  </si>
  <si>
    <t>04</t>
  </si>
  <si>
    <t>05</t>
  </si>
  <si>
    <t>06</t>
  </si>
  <si>
    <t>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</si>
  <si>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</si>
  <si>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</si>
  <si>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</si>
  <si>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</si>
  <si>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</si>
  <si>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11</t>
  </si>
  <si>
    <t xml:space="preserve"> Другие общегосударственные вопросы</t>
  </si>
  <si>
    <t>13</t>
  </si>
  <si>
    <t xml:space="preserve">  НАЦИОНАЛЬНАЯ ЭКОНОМИКА</t>
  </si>
  <si>
    <t xml:space="preserve">  Сельское хозяйство и рыболовство</t>
  </si>
  <si>
    <t>Транспорт</t>
  </si>
  <si>
    <t>08</t>
  </si>
  <si>
    <t xml:space="preserve">  Дорожное хозяйство (дорожные фонды)</t>
  </si>
  <si>
    <t>09</t>
  </si>
  <si>
    <t xml:space="preserve">  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</si>
  <si>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</si>
  <si>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</si>
  <si>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</si>
  <si>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 xml:space="preserve"> Коммунальное хозяйство</t>
  </si>
  <si>
    <t xml:space="preserve">  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</si>
  <si>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</si>
  <si>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</si>
  <si>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</si>
  <si>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</si>
  <si>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</si>
  <si>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</si>
  <si>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</si>
  <si>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</si>
  <si>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</si>
  <si>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</si>
  <si>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</si>
  <si>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</si>
  <si>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</si>
  <si>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Охрана семьи и детства</t>
  </si>
  <si>
    <t>Другие вопросы в области социальной политики</t>
  </si>
  <si>
    <t xml:space="preserve"> ФИЗИЧЕСКАЯ КУЛЬТУРА И СПОРТ</t>
  </si>
  <si>
    <t>СРЕДСТВА МАССОВОЙ ИНФОРМАЦИИ</t>
  </si>
  <si>
    <t>Периодическая печать и издательства</t>
  </si>
  <si>
    <t>Всего расходов:</t>
  </si>
  <si>
    <t xml:space="preserve">  Молодежная политика</t>
  </si>
  <si>
    <t>Социальное обеспечение населения</t>
  </si>
  <si>
    <t>Массовый спорт</t>
  </si>
  <si>
    <t xml:space="preserve">Резервные фонды </t>
  </si>
  <si>
    <t xml:space="preserve">Изменения </t>
  </si>
  <si>
    <t>(рублей)</t>
  </si>
  <si>
    <t>Аналитическая таблица по распределению бюджетных ассигнований по разделам и подразделам классификации расходов бюджетов с учетом принятых изменений в муниципальный правовой акт Пограничного муниципального округа  "О бюджете Пограничного муниципального округа на  2021 год и плановый период 2022-2023 годы" в 2021 году</t>
  </si>
  <si>
    <t>Утвержденный бюджет 2021 года                            48-МПА от 11.12.2020</t>
  </si>
  <si>
    <t>НАЦИОНАЛЬНАЯ ОБОРОНА</t>
  </si>
  <si>
    <t>Мобилизационная и вневойсковая подготовка</t>
  </si>
  <si>
    <t xml:space="preserve">Изменение 1                                                          № 66-МПА от 26.02.2021 </t>
  </si>
  <si>
    <t xml:space="preserve">Изменение 2                                                          № 108-МПА от 01.10.2021 </t>
  </si>
  <si>
    <t>Обеспечение проведения выборов и референдумов</t>
  </si>
  <si>
    <t>Изменение 3                                                          № 118-МПА от 24.12.2021</t>
  </si>
  <si>
    <t>Уточненный бюджет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</si>
</sst>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2">
      <alignment horizontal="right"/>
    </xf>
  </cellStyleXfs>
  <cellXfs count="20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shrinkToFit="1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xl9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7"/>
  <sheetViews>
    <sheetView tabSelected="1" topLeftCell="A4" workbookViewId="0">
      <selection activeCell="J6" sqref="J6"/>
    </sheetView>
  </sheetViews>
  <sheetFormatPr defaultColWidth="9" defaultRowHeight="15" x14ac:dyDescent="0.25"/>
  <cols>
    <col min="1" max="1" width="40.140625" style="1" customWidth="1"/>
    <col min="2" max="2" width="7.42578125" style="1" customWidth="1"/>
    <col min="3" max="3" width="8.42578125" style="1" customWidth="1"/>
    <col min="4" max="4" width="17" style="1" customWidth="1"/>
    <col min="5" max="5" width="12.28515625" style="1" customWidth="1"/>
    <col min="6" max="6" width="13.42578125" style="1" customWidth="1"/>
    <col min="7" max="7" width="14.85546875" style="1" customWidth="1"/>
    <col min="8" max="8" width="13.42578125" style="1" customWidth="1"/>
    <col min="9" max="9" width="14" style="1" customWidth="1"/>
    <col min="10" max="10" width="13.42578125" style="1" customWidth="1"/>
    <col min="11" max="16384" width="9" style="1"/>
  </cols>
  <sheetData>
    <row r="2" spans="1:10" x14ac:dyDescent="0.25">
      <c r="A2" s="17" t="s">
        <v>57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x14ac:dyDescent="0.25">
      <c r="J4" s="2" t="s">
        <v>56</v>
      </c>
    </row>
    <row r="5" spans="1:10" ht="54" customHeight="1" x14ac:dyDescent="0.25">
      <c r="A5" s="18" t="s">
        <v>0</v>
      </c>
      <c r="B5" s="18" t="s">
        <v>1</v>
      </c>
      <c r="C5" s="18" t="s">
        <v>2</v>
      </c>
      <c r="D5" s="18" t="s">
        <v>58</v>
      </c>
      <c r="E5" s="15" t="s">
        <v>61</v>
      </c>
      <c r="F5" s="16"/>
      <c r="G5" s="15" t="s">
        <v>62</v>
      </c>
      <c r="H5" s="16"/>
      <c r="I5" s="15" t="s">
        <v>64</v>
      </c>
      <c r="J5" s="16"/>
    </row>
    <row r="6" spans="1:10" ht="54" customHeight="1" x14ac:dyDescent="0.25">
      <c r="A6" s="19"/>
      <c r="B6" s="19"/>
      <c r="C6" s="19"/>
      <c r="D6" s="19"/>
      <c r="E6" s="3" t="s">
        <v>55</v>
      </c>
      <c r="F6" s="3" t="s">
        <v>65</v>
      </c>
      <c r="G6" s="3" t="s">
        <v>55</v>
      </c>
      <c r="H6" s="3" t="s">
        <v>65</v>
      </c>
      <c r="I6" s="3" t="s">
        <v>55</v>
      </c>
      <c r="J6" s="3" t="s">
        <v>65</v>
      </c>
    </row>
    <row r="7" spans="1:10" ht="29.25" customHeight="1" x14ac:dyDescent="0.25">
      <c r="A7" s="4" t="s">
        <v>3</v>
      </c>
      <c r="B7" s="5" t="s">
        <v>4</v>
      </c>
      <c r="C7" s="5" t="s">
        <v>5</v>
      </c>
      <c r="D7" s="6">
        <f>D8+D9+D10+D11+D12+D14+D15+D13</f>
        <v>116353803</v>
      </c>
      <c r="E7" s="6">
        <f t="shared" ref="E7" si="0">E8+E9+E10+E11+E12+E14+E15</f>
        <v>9699702</v>
      </c>
      <c r="F7" s="6">
        <f>F8+F9+F10+F11+F12+F14+F15+F13</f>
        <v>126053505</v>
      </c>
      <c r="G7" s="6">
        <f t="shared" ref="G7" si="1">G8+G9+G10+G11+G12+G14+G15</f>
        <v>2581650</v>
      </c>
      <c r="H7" s="6">
        <f>H8+H9+H10+H11+H12+H14+H15+H13</f>
        <v>128895155</v>
      </c>
      <c r="I7" s="6">
        <f t="shared" ref="I7" si="2">I8+I9+I10+I11+I12+I14+I15</f>
        <v>-3552822.7800000012</v>
      </c>
      <c r="J7" s="6">
        <f>J8+J9+J10+J11+J12+J14+J15+J13</f>
        <v>125342332.22</v>
      </c>
    </row>
    <row r="8" spans="1:10" ht="42" customHeight="1" x14ac:dyDescent="0.25">
      <c r="A8" s="7" t="s">
        <v>11</v>
      </c>
      <c r="B8" s="8" t="s">
        <v>4</v>
      </c>
      <c r="C8" s="8" t="s">
        <v>6</v>
      </c>
      <c r="D8" s="9">
        <v>1993600</v>
      </c>
      <c r="E8" s="9">
        <f>F8-D8</f>
        <v>99680</v>
      </c>
      <c r="F8" s="9">
        <v>2093280</v>
      </c>
      <c r="G8" s="9">
        <f>H8-F8</f>
        <v>0</v>
      </c>
      <c r="H8" s="9">
        <v>2093280</v>
      </c>
      <c r="I8" s="9">
        <f>J8-H8</f>
        <v>-42000</v>
      </c>
      <c r="J8" s="9">
        <v>2051280</v>
      </c>
    </row>
    <row r="9" spans="1:10" ht="53.25" customHeight="1" x14ac:dyDescent="0.25">
      <c r="A9" s="7" t="s">
        <v>12</v>
      </c>
      <c r="B9" s="8" t="s">
        <v>4</v>
      </c>
      <c r="C9" s="8" t="s">
        <v>7</v>
      </c>
      <c r="D9" s="9">
        <v>3346900</v>
      </c>
      <c r="E9" s="9">
        <f t="shared" ref="E9:E17" si="3">F9-D9</f>
        <v>167345</v>
      </c>
      <c r="F9" s="9">
        <v>3514245</v>
      </c>
      <c r="G9" s="9">
        <f t="shared" ref="G9:I17" si="4">H9-F9</f>
        <v>0</v>
      </c>
      <c r="H9" s="9">
        <v>3514245</v>
      </c>
      <c r="I9" s="9">
        <f t="shared" si="4"/>
        <v>-106000</v>
      </c>
      <c r="J9" s="9">
        <v>3408245</v>
      </c>
    </row>
    <row r="10" spans="1:10" ht="54" customHeight="1" x14ac:dyDescent="0.25">
      <c r="A10" s="7" t="s">
        <v>13</v>
      </c>
      <c r="B10" s="8" t="s">
        <v>4</v>
      </c>
      <c r="C10" s="8" t="s">
        <v>8</v>
      </c>
      <c r="D10" s="9">
        <v>12123000</v>
      </c>
      <c r="E10" s="9">
        <f t="shared" si="3"/>
        <v>597150</v>
      </c>
      <c r="F10" s="9">
        <v>12720150</v>
      </c>
      <c r="G10" s="9">
        <f t="shared" si="4"/>
        <v>-308582</v>
      </c>
      <c r="H10" s="9">
        <v>12411568</v>
      </c>
      <c r="I10" s="9">
        <f t="shared" si="4"/>
        <v>-822000</v>
      </c>
      <c r="J10" s="9">
        <v>11589568</v>
      </c>
    </row>
    <row r="11" spans="1:10" x14ac:dyDescent="0.25">
      <c r="A11" s="7" t="s">
        <v>14</v>
      </c>
      <c r="B11" s="8" t="s">
        <v>4</v>
      </c>
      <c r="C11" s="8" t="s">
        <v>9</v>
      </c>
      <c r="D11" s="9">
        <v>35472</v>
      </c>
      <c r="E11" s="9">
        <f t="shared" si="3"/>
        <v>0</v>
      </c>
      <c r="F11" s="9">
        <v>35472</v>
      </c>
      <c r="G11" s="9">
        <f t="shared" si="4"/>
        <v>0</v>
      </c>
      <c r="H11" s="9">
        <v>35472</v>
      </c>
      <c r="I11" s="9">
        <f t="shared" si="4"/>
        <v>0</v>
      </c>
      <c r="J11" s="9">
        <v>35472</v>
      </c>
    </row>
    <row r="12" spans="1:10" ht="42" customHeight="1" x14ac:dyDescent="0.25">
      <c r="A12" s="7" t="s">
        <v>15</v>
      </c>
      <c r="B12" s="8" t="s">
        <v>4</v>
      </c>
      <c r="C12" s="8" t="s">
        <v>10</v>
      </c>
      <c r="D12" s="9">
        <v>6248500</v>
      </c>
      <c r="E12" s="9">
        <f t="shared" si="3"/>
        <v>310941</v>
      </c>
      <c r="F12" s="9">
        <v>6559441</v>
      </c>
      <c r="G12" s="9">
        <f t="shared" si="4"/>
        <v>0</v>
      </c>
      <c r="H12" s="9">
        <v>6559441</v>
      </c>
      <c r="I12" s="9">
        <f t="shared" si="4"/>
        <v>0</v>
      </c>
      <c r="J12" s="9">
        <v>6559441</v>
      </c>
    </row>
    <row r="13" spans="1:10" ht="17.25" customHeight="1" x14ac:dyDescent="0.25">
      <c r="A13" s="7" t="s">
        <v>63</v>
      </c>
      <c r="B13" s="8" t="s">
        <v>4</v>
      </c>
      <c r="C13" s="8" t="s">
        <v>16</v>
      </c>
      <c r="D13" s="9">
        <v>0</v>
      </c>
      <c r="E13" s="9">
        <f t="shared" si="3"/>
        <v>0</v>
      </c>
      <c r="F13" s="9">
        <v>0</v>
      </c>
      <c r="G13" s="9">
        <f t="shared" si="4"/>
        <v>260000</v>
      </c>
      <c r="H13" s="9">
        <v>260000</v>
      </c>
      <c r="I13" s="9">
        <f t="shared" si="4"/>
        <v>0</v>
      </c>
      <c r="J13" s="9">
        <v>260000</v>
      </c>
    </row>
    <row r="14" spans="1:10" ht="21.75" customHeight="1" x14ac:dyDescent="0.25">
      <c r="A14" s="7" t="s">
        <v>54</v>
      </c>
      <c r="B14" s="8" t="s">
        <v>4</v>
      </c>
      <c r="C14" s="8" t="s">
        <v>17</v>
      </c>
      <c r="D14" s="9">
        <v>100000</v>
      </c>
      <c r="E14" s="9">
        <f t="shared" si="3"/>
        <v>0</v>
      </c>
      <c r="F14" s="9">
        <v>100000</v>
      </c>
      <c r="G14" s="9">
        <f t="shared" si="4"/>
        <v>-64000</v>
      </c>
      <c r="H14" s="9">
        <v>36000</v>
      </c>
      <c r="I14" s="9">
        <f t="shared" si="4"/>
        <v>0</v>
      </c>
      <c r="J14" s="9">
        <v>36000</v>
      </c>
    </row>
    <row r="15" spans="1:10" x14ac:dyDescent="0.25">
      <c r="A15" s="7" t="s">
        <v>18</v>
      </c>
      <c r="B15" s="8" t="s">
        <v>4</v>
      </c>
      <c r="C15" s="8" t="s">
        <v>19</v>
      </c>
      <c r="D15" s="9">
        <v>92506331</v>
      </c>
      <c r="E15" s="9">
        <f t="shared" si="3"/>
        <v>8524586</v>
      </c>
      <c r="F15" s="9">
        <v>101030917</v>
      </c>
      <c r="G15" s="9">
        <f t="shared" si="4"/>
        <v>2954232</v>
      </c>
      <c r="H15" s="9">
        <v>103985149</v>
      </c>
      <c r="I15" s="9">
        <f t="shared" si="4"/>
        <v>-2582822.7800000012</v>
      </c>
      <c r="J15" s="9">
        <v>101402326.22</v>
      </c>
    </row>
    <row r="16" spans="1:10" s="10" customFormat="1" x14ac:dyDescent="0.25">
      <c r="A16" s="4" t="s">
        <v>59</v>
      </c>
      <c r="B16" s="5" t="s">
        <v>6</v>
      </c>
      <c r="C16" s="5" t="s">
        <v>5</v>
      </c>
      <c r="D16" s="6">
        <f>D17</f>
        <v>333583</v>
      </c>
      <c r="E16" s="9">
        <f t="shared" si="3"/>
        <v>0</v>
      </c>
      <c r="F16" s="6">
        <f>F17</f>
        <v>333583</v>
      </c>
      <c r="G16" s="9">
        <f t="shared" si="4"/>
        <v>0</v>
      </c>
      <c r="H16" s="6">
        <f>H17</f>
        <v>333583</v>
      </c>
      <c r="I16" s="9">
        <f t="shared" si="4"/>
        <v>0</v>
      </c>
      <c r="J16" s="6">
        <f>J17</f>
        <v>333583</v>
      </c>
    </row>
    <row r="17" spans="1:10" x14ac:dyDescent="0.25">
      <c r="A17" s="7" t="s">
        <v>60</v>
      </c>
      <c r="B17" s="8" t="s">
        <v>6</v>
      </c>
      <c r="C17" s="8" t="s">
        <v>7</v>
      </c>
      <c r="D17" s="9">
        <v>333583</v>
      </c>
      <c r="E17" s="9">
        <f t="shared" si="3"/>
        <v>0</v>
      </c>
      <c r="F17" s="9">
        <v>333583</v>
      </c>
      <c r="G17" s="9">
        <f t="shared" si="4"/>
        <v>0</v>
      </c>
      <c r="H17" s="9">
        <v>333583</v>
      </c>
      <c r="I17" s="9">
        <f t="shared" si="4"/>
        <v>0</v>
      </c>
      <c r="J17" s="9">
        <v>333583</v>
      </c>
    </row>
    <row r="18" spans="1:10" ht="24.75" customHeight="1" x14ac:dyDescent="0.25">
      <c r="A18" s="4" t="s">
        <v>20</v>
      </c>
      <c r="B18" s="5" t="s">
        <v>8</v>
      </c>
      <c r="C18" s="5" t="s">
        <v>5</v>
      </c>
      <c r="D18" s="6">
        <f>D19+D20+D21+D22</f>
        <v>63165674.170000002</v>
      </c>
      <c r="E18" s="6">
        <f t="shared" ref="E18:J18" si="5">E19+E20+E21+E22</f>
        <v>-560253</v>
      </c>
      <c r="F18" s="6">
        <f t="shared" si="5"/>
        <v>62605421.170000002</v>
      </c>
      <c r="G18" s="6">
        <f t="shared" si="5"/>
        <v>-1017525.6799999997</v>
      </c>
      <c r="H18" s="6">
        <f t="shared" si="5"/>
        <v>61587895.490000002</v>
      </c>
      <c r="I18" s="6">
        <f t="shared" si="5"/>
        <v>500000</v>
      </c>
      <c r="J18" s="6">
        <f t="shared" si="5"/>
        <v>62087895.490000002</v>
      </c>
    </row>
    <row r="19" spans="1:10" x14ac:dyDescent="0.25">
      <c r="A19" s="7" t="s">
        <v>21</v>
      </c>
      <c r="B19" s="8" t="s">
        <v>8</v>
      </c>
      <c r="C19" s="8" t="s">
        <v>9</v>
      </c>
      <c r="D19" s="9">
        <v>324127.09000000003</v>
      </c>
      <c r="E19" s="9">
        <f>F19-D19</f>
        <v>0</v>
      </c>
      <c r="F19" s="9">
        <v>324127.09000000003</v>
      </c>
      <c r="G19" s="9">
        <f>H19-F19</f>
        <v>0</v>
      </c>
      <c r="H19" s="9">
        <v>324127.09000000003</v>
      </c>
      <c r="I19" s="9">
        <f>J19-H19</f>
        <v>0</v>
      </c>
      <c r="J19" s="9">
        <v>324127.09000000003</v>
      </c>
    </row>
    <row r="20" spans="1:10" x14ac:dyDescent="0.25">
      <c r="A20" s="7" t="s">
        <v>22</v>
      </c>
      <c r="B20" s="8" t="s">
        <v>8</v>
      </c>
      <c r="C20" s="8" t="s">
        <v>23</v>
      </c>
      <c r="D20" s="9">
        <v>1953387.08</v>
      </c>
      <c r="E20" s="9">
        <f t="shared" ref="E20:E22" si="6">F20-D20</f>
        <v>1950000</v>
      </c>
      <c r="F20" s="9">
        <v>3903387.08</v>
      </c>
      <c r="G20" s="9">
        <f t="shared" ref="G20:I22" si="7">H20-F20</f>
        <v>0</v>
      </c>
      <c r="H20" s="9">
        <v>3903387.08</v>
      </c>
      <c r="I20" s="9">
        <f t="shared" si="7"/>
        <v>0</v>
      </c>
      <c r="J20" s="9">
        <v>3903387.08</v>
      </c>
    </row>
    <row r="21" spans="1:10" x14ac:dyDescent="0.25">
      <c r="A21" s="7" t="s">
        <v>24</v>
      </c>
      <c r="B21" s="8" t="s">
        <v>8</v>
      </c>
      <c r="C21" s="8" t="s">
        <v>25</v>
      </c>
      <c r="D21" s="9">
        <v>57488160</v>
      </c>
      <c r="E21" s="9">
        <f t="shared" si="6"/>
        <v>589747</v>
      </c>
      <c r="F21" s="9">
        <v>58077907</v>
      </c>
      <c r="G21" s="9">
        <f t="shared" si="7"/>
        <v>-1087525.6799999997</v>
      </c>
      <c r="H21" s="9">
        <v>56990381.32</v>
      </c>
      <c r="I21" s="9">
        <f t="shared" si="7"/>
        <v>500000</v>
      </c>
      <c r="J21" s="9">
        <v>57490381.32</v>
      </c>
    </row>
    <row r="22" spans="1:10" ht="25.5" x14ac:dyDescent="0.25">
      <c r="A22" s="11" t="s">
        <v>26</v>
      </c>
      <c r="B22" s="8" t="s">
        <v>8</v>
      </c>
      <c r="C22" s="8" t="s">
        <v>27</v>
      </c>
      <c r="D22" s="9">
        <v>3400000</v>
      </c>
      <c r="E22" s="9">
        <f t="shared" si="6"/>
        <v>-3100000</v>
      </c>
      <c r="F22" s="9">
        <v>300000</v>
      </c>
      <c r="G22" s="9">
        <f t="shared" si="7"/>
        <v>70000</v>
      </c>
      <c r="H22" s="9">
        <v>370000</v>
      </c>
      <c r="I22" s="9">
        <f t="shared" si="7"/>
        <v>0</v>
      </c>
      <c r="J22" s="9">
        <v>370000</v>
      </c>
    </row>
    <row r="23" spans="1:10" ht="25.5" customHeight="1" x14ac:dyDescent="0.25">
      <c r="A23" s="12" t="s">
        <v>28</v>
      </c>
      <c r="B23" s="5" t="s">
        <v>9</v>
      </c>
      <c r="C23" s="5" t="s">
        <v>5</v>
      </c>
      <c r="D23" s="6">
        <f>D24+D25+D26+D27</f>
        <v>172404750.09</v>
      </c>
      <c r="E23" s="6">
        <f t="shared" ref="E23:F23" si="8">E24+E25+E26+E27</f>
        <v>16189633.929999998</v>
      </c>
      <c r="F23" s="6">
        <f t="shared" si="8"/>
        <v>188594384.01999998</v>
      </c>
      <c r="G23" s="6">
        <f t="shared" ref="G23" si="9">G24+G25+G26+G27</f>
        <v>23236694.749999996</v>
      </c>
      <c r="H23" s="6">
        <f t="shared" ref="H23" si="10">H24+H25+H26+H27</f>
        <v>211831078.76999998</v>
      </c>
      <c r="I23" s="6">
        <f t="shared" ref="I23" si="11">I24+I25+I26+I27</f>
        <v>-22371615.090000004</v>
      </c>
      <c r="J23" s="6">
        <f t="shared" ref="J23" si="12">J24+J25+J26+J27</f>
        <v>189459463.67999998</v>
      </c>
    </row>
    <row r="24" spans="1:10" x14ac:dyDescent="0.25">
      <c r="A24" s="11" t="s">
        <v>29</v>
      </c>
      <c r="B24" s="8" t="s">
        <v>9</v>
      </c>
      <c r="C24" s="8" t="s">
        <v>4</v>
      </c>
      <c r="D24" s="9">
        <v>850000</v>
      </c>
      <c r="E24" s="9">
        <f>F24-D24</f>
        <v>0</v>
      </c>
      <c r="F24" s="9">
        <v>850000</v>
      </c>
      <c r="G24" s="9">
        <f>H24-F24</f>
        <v>0</v>
      </c>
      <c r="H24" s="9">
        <v>850000</v>
      </c>
      <c r="I24" s="9">
        <f>J24-H24</f>
        <v>0</v>
      </c>
      <c r="J24" s="9">
        <v>850000</v>
      </c>
    </row>
    <row r="25" spans="1:10" x14ac:dyDescent="0.25">
      <c r="A25" s="13" t="s">
        <v>30</v>
      </c>
      <c r="B25" s="8" t="s">
        <v>9</v>
      </c>
      <c r="C25" s="8" t="s">
        <v>6</v>
      </c>
      <c r="D25" s="9">
        <v>156271169.38</v>
      </c>
      <c r="E25" s="9">
        <f t="shared" ref="E25:E27" si="13">F25-D25</f>
        <v>5138769.1599999964</v>
      </c>
      <c r="F25" s="9">
        <v>161409938.53999999</v>
      </c>
      <c r="G25" s="9">
        <f t="shared" ref="G25:I27" si="14">H25-F25</f>
        <v>7758794.75</v>
      </c>
      <c r="H25" s="9">
        <v>169168733.28999999</v>
      </c>
      <c r="I25" s="9">
        <f t="shared" si="14"/>
        <v>-22214615.090000004</v>
      </c>
      <c r="J25" s="9">
        <v>146954118.19999999</v>
      </c>
    </row>
    <row r="26" spans="1:10" x14ac:dyDescent="0.25">
      <c r="A26" s="13" t="s">
        <v>31</v>
      </c>
      <c r="B26" s="8" t="s">
        <v>9</v>
      </c>
      <c r="C26" s="8" t="s">
        <v>7</v>
      </c>
      <c r="D26" s="9">
        <v>15281033.24</v>
      </c>
      <c r="E26" s="9">
        <f t="shared" si="13"/>
        <v>11050864.770000001</v>
      </c>
      <c r="F26" s="9">
        <v>26331898.010000002</v>
      </c>
      <c r="G26" s="9">
        <f t="shared" si="14"/>
        <v>15477899.999999996</v>
      </c>
      <c r="H26" s="9">
        <v>41809798.009999998</v>
      </c>
      <c r="I26" s="9">
        <f t="shared" si="14"/>
        <v>-157000</v>
      </c>
      <c r="J26" s="9">
        <v>41652798.009999998</v>
      </c>
    </row>
    <row r="27" spans="1:10" ht="25.5" x14ac:dyDescent="0.25">
      <c r="A27" s="11" t="s">
        <v>32</v>
      </c>
      <c r="B27" s="8" t="s">
        <v>9</v>
      </c>
      <c r="C27" s="8" t="s">
        <v>9</v>
      </c>
      <c r="D27" s="9">
        <v>2547.4699999999998</v>
      </c>
      <c r="E27" s="9">
        <f t="shared" si="13"/>
        <v>0</v>
      </c>
      <c r="F27" s="9">
        <v>2547.4699999999998</v>
      </c>
      <c r="G27" s="9">
        <f t="shared" si="14"/>
        <v>0</v>
      </c>
      <c r="H27" s="9">
        <v>2547.4699999999998</v>
      </c>
      <c r="I27" s="9">
        <f t="shared" si="14"/>
        <v>0</v>
      </c>
      <c r="J27" s="9">
        <v>2547.4699999999998</v>
      </c>
    </row>
    <row r="28" spans="1:10" ht="22.5" customHeight="1" x14ac:dyDescent="0.25">
      <c r="A28" s="14" t="s">
        <v>33</v>
      </c>
      <c r="B28" s="5" t="s">
        <v>16</v>
      </c>
      <c r="C28" s="5" t="s">
        <v>5</v>
      </c>
      <c r="D28" s="6">
        <f>D29+D30+D31+D32+D33+D34</f>
        <v>360716585.38999999</v>
      </c>
      <c r="E28" s="6">
        <f t="shared" ref="E28:F28" si="15">E29+E30+E31+E32+E33+E34</f>
        <v>12945752</v>
      </c>
      <c r="F28" s="6">
        <f t="shared" si="15"/>
        <v>373662337.38999999</v>
      </c>
      <c r="G28" s="6">
        <f t="shared" ref="G28" si="16">G29+G30+G31+G32+G33+G34</f>
        <v>2125780.0800000252</v>
      </c>
      <c r="H28" s="6">
        <f t="shared" ref="H28" si="17">H29+H30+H31+H32+H33+H34</f>
        <v>375788117.46999997</v>
      </c>
      <c r="I28" s="6">
        <f t="shared" ref="I28" si="18">I29+I30+I31+I32+I33+I34</f>
        <v>9187082.1399999727</v>
      </c>
      <c r="J28" s="6">
        <f t="shared" ref="J28" si="19">J29+J30+J31+J32+J33+J34</f>
        <v>384975199.60999995</v>
      </c>
    </row>
    <row r="29" spans="1:10" x14ac:dyDescent="0.25">
      <c r="A29" s="13" t="s">
        <v>34</v>
      </c>
      <c r="B29" s="8" t="s">
        <v>16</v>
      </c>
      <c r="C29" s="8" t="s">
        <v>4</v>
      </c>
      <c r="D29" s="9">
        <v>82202629</v>
      </c>
      <c r="E29" s="9">
        <f>F29-D29</f>
        <v>2727715</v>
      </c>
      <c r="F29" s="9">
        <v>84930344</v>
      </c>
      <c r="G29" s="9">
        <f>H29-F29</f>
        <v>121890</v>
      </c>
      <c r="H29" s="9">
        <v>85052234</v>
      </c>
      <c r="I29" s="9">
        <f>J29-H29</f>
        <v>1712773.9699999988</v>
      </c>
      <c r="J29" s="9">
        <v>86765007.969999999</v>
      </c>
    </row>
    <row r="30" spans="1:10" x14ac:dyDescent="0.25">
      <c r="A30" s="13" t="s">
        <v>35</v>
      </c>
      <c r="B30" s="8" t="s">
        <v>16</v>
      </c>
      <c r="C30" s="8" t="s">
        <v>6</v>
      </c>
      <c r="D30" s="9">
        <v>234010694.38999999</v>
      </c>
      <c r="E30" s="9">
        <f t="shared" ref="E30:E34" si="20">F30-D30</f>
        <v>6315416</v>
      </c>
      <c r="F30" s="9">
        <v>240326110.38999999</v>
      </c>
      <c r="G30" s="9">
        <f t="shared" ref="G30:I34" si="21">H30-F30</f>
        <v>1155257.380000025</v>
      </c>
      <c r="H30" s="9">
        <v>241481367.77000001</v>
      </c>
      <c r="I30" s="9">
        <f t="shared" si="21"/>
        <v>6739523.4299999774</v>
      </c>
      <c r="J30" s="9">
        <v>248220891.19999999</v>
      </c>
    </row>
    <row r="31" spans="1:10" x14ac:dyDescent="0.25">
      <c r="A31" s="13" t="s">
        <v>36</v>
      </c>
      <c r="B31" s="8" t="s">
        <v>16</v>
      </c>
      <c r="C31" s="8" t="s">
        <v>7</v>
      </c>
      <c r="D31" s="9">
        <v>26331420</v>
      </c>
      <c r="E31" s="9">
        <f t="shared" si="20"/>
        <v>1351911</v>
      </c>
      <c r="F31" s="9">
        <v>27683331</v>
      </c>
      <c r="G31" s="9">
        <f t="shared" si="21"/>
        <v>657222.8200000003</v>
      </c>
      <c r="H31" s="9">
        <v>28340553.82</v>
      </c>
      <c r="I31" s="9">
        <f t="shared" si="21"/>
        <v>1935412.9199999981</v>
      </c>
      <c r="J31" s="9">
        <v>30275966.739999998</v>
      </c>
    </row>
    <row r="32" spans="1:10" ht="25.5" x14ac:dyDescent="0.25">
      <c r="A32" s="11" t="s">
        <v>37</v>
      </c>
      <c r="B32" s="8" t="s">
        <v>16</v>
      </c>
      <c r="C32" s="8" t="s">
        <v>9</v>
      </c>
      <c r="D32" s="9">
        <v>0</v>
      </c>
      <c r="E32" s="9">
        <f t="shared" si="20"/>
        <v>200000</v>
      </c>
      <c r="F32" s="9">
        <v>200000</v>
      </c>
      <c r="G32" s="9">
        <f t="shared" si="21"/>
        <v>0</v>
      </c>
      <c r="H32" s="9">
        <v>200000</v>
      </c>
      <c r="I32" s="9">
        <f t="shared" si="21"/>
        <v>-40850</v>
      </c>
      <c r="J32" s="9">
        <v>159150</v>
      </c>
    </row>
    <row r="33" spans="1:10" x14ac:dyDescent="0.25">
      <c r="A33" s="11" t="s">
        <v>51</v>
      </c>
      <c r="B33" s="8" t="s">
        <v>16</v>
      </c>
      <c r="C33" s="8" t="s">
        <v>16</v>
      </c>
      <c r="D33" s="9">
        <v>2209514</v>
      </c>
      <c r="E33" s="9">
        <f t="shared" si="20"/>
        <v>1221970</v>
      </c>
      <c r="F33" s="9">
        <v>3431484</v>
      </c>
      <c r="G33" s="9">
        <f t="shared" si="21"/>
        <v>191409.87999999989</v>
      </c>
      <c r="H33" s="9">
        <v>3622893.88</v>
      </c>
      <c r="I33" s="9">
        <f t="shared" si="21"/>
        <v>-58953.620000000112</v>
      </c>
      <c r="J33" s="9">
        <v>3563940.26</v>
      </c>
    </row>
    <row r="34" spans="1:10" x14ac:dyDescent="0.25">
      <c r="A34" s="13" t="s">
        <v>38</v>
      </c>
      <c r="B34" s="8" t="s">
        <v>16</v>
      </c>
      <c r="C34" s="8" t="s">
        <v>25</v>
      </c>
      <c r="D34" s="9">
        <v>15962328</v>
      </c>
      <c r="E34" s="9">
        <f t="shared" si="20"/>
        <v>1128740</v>
      </c>
      <c r="F34" s="9">
        <v>17091068</v>
      </c>
      <c r="G34" s="9">
        <f t="shared" si="21"/>
        <v>0</v>
      </c>
      <c r="H34" s="9">
        <v>17091068</v>
      </c>
      <c r="I34" s="9">
        <f t="shared" si="21"/>
        <v>-1100824.5600000005</v>
      </c>
      <c r="J34" s="9">
        <v>15990243.439999999</v>
      </c>
    </row>
    <row r="35" spans="1:10" ht="22.5" customHeight="1" x14ac:dyDescent="0.25">
      <c r="A35" s="14" t="s">
        <v>39</v>
      </c>
      <c r="B35" s="5" t="s">
        <v>23</v>
      </c>
      <c r="C35" s="5" t="s">
        <v>5</v>
      </c>
      <c r="D35" s="6">
        <f>D36+D37</f>
        <v>47089111.359999999</v>
      </c>
      <c r="E35" s="6">
        <f t="shared" ref="E35:F35" si="22">E36+E37</f>
        <v>8293631.9999999981</v>
      </c>
      <c r="F35" s="6">
        <f t="shared" si="22"/>
        <v>55382743.359999999</v>
      </c>
      <c r="G35" s="6">
        <f t="shared" ref="G35" si="23">G36+G37</f>
        <v>-377828.07999999821</v>
      </c>
      <c r="H35" s="6">
        <f t="shared" ref="H35" si="24">H36+H37</f>
        <v>55004915.280000001</v>
      </c>
      <c r="I35" s="6">
        <f t="shared" ref="I35" si="25">I36+I37</f>
        <v>-513328.92000000179</v>
      </c>
      <c r="J35" s="6">
        <f t="shared" ref="J35" si="26">J36+J37</f>
        <v>54491586.359999999</v>
      </c>
    </row>
    <row r="36" spans="1:10" x14ac:dyDescent="0.25">
      <c r="A36" s="13" t="s">
        <v>40</v>
      </c>
      <c r="B36" s="8" t="s">
        <v>23</v>
      </c>
      <c r="C36" s="8" t="s">
        <v>4</v>
      </c>
      <c r="D36" s="9">
        <v>30876692.890000001</v>
      </c>
      <c r="E36" s="9">
        <f>F36-D36</f>
        <v>3761853.3900000006</v>
      </c>
      <c r="F36" s="9">
        <v>34638546.280000001</v>
      </c>
      <c r="G36" s="9">
        <f>H36-F36</f>
        <v>347600</v>
      </c>
      <c r="H36" s="9">
        <v>34986146.280000001</v>
      </c>
      <c r="I36" s="9">
        <f>J36-H36</f>
        <v>699681.36999999732</v>
      </c>
      <c r="J36" s="9">
        <v>35685827.649999999</v>
      </c>
    </row>
    <row r="37" spans="1:10" ht="25.5" x14ac:dyDescent="0.25">
      <c r="A37" s="11" t="s">
        <v>41</v>
      </c>
      <c r="B37" s="8" t="s">
        <v>23</v>
      </c>
      <c r="C37" s="8" t="s">
        <v>8</v>
      </c>
      <c r="D37" s="9">
        <v>16212418.470000001</v>
      </c>
      <c r="E37" s="9">
        <f>F37-D37</f>
        <v>4531778.6099999975</v>
      </c>
      <c r="F37" s="9">
        <v>20744197.079999998</v>
      </c>
      <c r="G37" s="9">
        <f>H37-F37</f>
        <v>-725428.07999999821</v>
      </c>
      <c r="H37" s="9">
        <v>20018769</v>
      </c>
      <c r="I37" s="9">
        <f>J37-H37</f>
        <v>-1213010.2899999991</v>
      </c>
      <c r="J37" s="9">
        <v>18805758.710000001</v>
      </c>
    </row>
    <row r="38" spans="1:10" ht="21.75" customHeight="1" x14ac:dyDescent="0.25">
      <c r="A38" s="12" t="s">
        <v>42</v>
      </c>
      <c r="B38" s="5" t="s">
        <v>43</v>
      </c>
      <c r="C38" s="5" t="s">
        <v>5</v>
      </c>
      <c r="D38" s="6">
        <f>D39+D40+D41+D42</f>
        <v>43716251.210000001</v>
      </c>
      <c r="E38" s="6">
        <f t="shared" ref="E38:F38" si="27">E39+E40+E41+E42</f>
        <v>431400</v>
      </c>
      <c r="F38" s="6">
        <f t="shared" si="27"/>
        <v>44147651.210000001</v>
      </c>
      <c r="G38" s="6">
        <f t="shared" ref="G38" si="28">G39+G40+G41+G42</f>
        <v>0</v>
      </c>
      <c r="H38" s="6">
        <f t="shared" ref="H38" si="29">H39+H40+H41+H42</f>
        <v>44147651.210000001</v>
      </c>
      <c r="I38" s="6">
        <f t="shared" ref="I38" si="30">I39+I40+I41+I42</f>
        <v>-619159.30000000447</v>
      </c>
      <c r="J38" s="6">
        <f t="shared" ref="J38" si="31">J39+J40+J41+J42</f>
        <v>43528491.909999996</v>
      </c>
    </row>
    <row r="39" spans="1:10" x14ac:dyDescent="0.25">
      <c r="A39" s="13" t="s">
        <v>44</v>
      </c>
      <c r="B39" s="8" t="s">
        <v>43</v>
      </c>
      <c r="C39" s="8" t="s">
        <v>4</v>
      </c>
      <c r="D39" s="9">
        <v>2272000</v>
      </c>
      <c r="E39" s="9">
        <f>F39-D39</f>
        <v>113600</v>
      </c>
      <c r="F39" s="9">
        <v>2385600</v>
      </c>
      <c r="G39" s="9">
        <f>H39-F39</f>
        <v>0</v>
      </c>
      <c r="H39" s="9">
        <v>2385600</v>
      </c>
      <c r="I39" s="9">
        <f>J39-H39</f>
        <v>0</v>
      </c>
      <c r="J39" s="9">
        <v>2385600</v>
      </c>
    </row>
    <row r="40" spans="1:10" x14ac:dyDescent="0.25">
      <c r="A40" s="13" t="s">
        <v>52</v>
      </c>
      <c r="B40" s="8" t="s">
        <v>43</v>
      </c>
      <c r="C40" s="8" t="s">
        <v>7</v>
      </c>
      <c r="D40" s="9">
        <v>2180000</v>
      </c>
      <c r="E40" s="9">
        <f t="shared" ref="E40:E44" si="32">F40-D40</f>
        <v>0</v>
      </c>
      <c r="F40" s="9">
        <v>2180000</v>
      </c>
      <c r="G40" s="9">
        <f t="shared" ref="G40:I44" si="33">H40-F40</f>
        <v>0</v>
      </c>
      <c r="H40" s="9">
        <v>2180000</v>
      </c>
      <c r="I40" s="9">
        <f t="shared" si="33"/>
        <v>-1350000</v>
      </c>
      <c r="J40" s="9">
        <v>830000</v>
      </c>
    </row>
    <row r="41" spans="1:10" x14ac:dyDescent="0.25">
      <c r="A41" s="13" t="s">
        <v>45</v>
      </c>
      <c r="B41" s="8" t="s">
        <v>43</v>
      </c>
      <c r="C41" s="8" t="s">
        <v>8</v>
      </c>
      <c r="D41" s="9">
        <v>39264251.210000001</v>
      </c>
      <c r="E41" s="9">
        <f t="shared" si="32"/>
        <v>0</v>
      </c>
      <c r="F41" s="9">
        <v>39264251.210000001</v>
      </c>
      <c r="G41" s="9">
        <f t="shared" si="33"/>
        <v>0</v>
      </c>
      <c r="H41" s="9">
        <v>39264251.210000001</v>
      </c>
      <c r="I41" s="9">
        <f t="shared" si="33"/>
        <v>772790.69999999553</v>
      </c>
      <c r="J41" s="9">
        <v>40037041.909999996</v>
      </c>
    </row>
    <row r="42" spans="1:10" x14ac:dyDescent="0.25">
      <c r="A42" s="13" t="s">
        <v>46</v>
      </c>
      <c r="B42" s="8" t="s">
        <v>43</v>
      </c>
      <c r="C42" s="8" t="s">
        <v>10</v>
      </c>
      <c r="D42" s="9">
        <v>0</v>
      </c>
      <c r="E42" s="9">
        <f t="shared" si="32"/>
        <v>317800</v>
      </c>
      <c r="F42" s="9">
        <v>317800</v>
      </c>
      <c r="G42" s="9">
        <f t="shared" si="33"/>
        <v>0</v>
      </c>
      <c r="H42" s="9">
        <v>317800</v>
      </c>
      <c r="I42" s="9">
        <f t="shared" si="33"/>
        <v>-41950</v>
      </c>
      <c r="J42" s="9">
        <v>275850</v>
      </c>
    </row>
    <row r="43" spans="1:10" x14ac:dyDescent="0.25">
      <c r="A43" s="14" t="s">
        <v>47</v>
      </c>
      <c r="B43" s="5" t="s">
        <v>17</v>
      </c>
      <c r="C43" s="5" t="s">
        <v>5</v>
      </c>
      <c r="D43" s="6">
        <f>D44</f>
        <v>1045500</v>
      </c>
      <c r="E43" s="9">
        <f t="shared" si="32"/>
        <v>11850860</v>
      </c>
      <c r="F43" s="6">
        <f>F44</f>
        <v>12896360</v>
      </c>
      <c r="G43" s="9">
        <f t="shared" si="33"/>
        <v>-1301213</v>
      </c>
      <c r="H43" s="6">
        <f>H44</f>
        <v>11595147</v>
      </c>
      <c r="I43" s="6">
        <f t="shared" si="33"/>
        <v>0</v>
      </c>
      <c r="J43" s="6">
        <f>J44</f>
        <v>11595147</v>
      </c>
    </row>
    <row r="44" spans="1:10" x14ac:dyDescent="0.25">
      <c r="A44" s="13" t="s">
        <v>53</v>
      </c>
      <c r="B44" s="8" t="s">
        <v>17</v>
      </c>
      <c r="C44" s="8" t="s">
        <v>6</v>
      </c>
      <c r="D44" s="9">
        <v>1045500</v>
      </c>
      <c r="E44" s="9">
        <f t="shared" si="32"/>
        <v>11850860</v>
      </c>
      <c r="F44" s="9">
        <v>12896360</v>
      </c>
      <c r="G44" s="9">
        <f t="shared" si="33"/>
        <v>-1301213</v>
      </c>
      <c r="H44" s="9">
        <v>11595147</v>
      </c>
      <c r="I44" s="9">
        <f t="shared" si="33"/>
        <v>0</v>
      </c>
      <c r="J44" s="9">
        <v>11595147</v>
      </c>
    </row>
    <row r="45" spans="1:10" x14ac:dyDescent="0.25">
      <c r="A45" s="14" t="s">
        <v>48</v>
      </c>
      <c r="B45" s="5" t="s">
        <v>27</v>
      </c>
      <c r="C45" s="5" t="s">
        <v>5</v>
      </c>
      <c r="D45" s="6">
        <f>D46</f>
        <v>3350890</v>
      </c>
      <c r="E45" s="6">
        <f t="shared" ref="E45:F45" si="34">E46</f>
        <v>141050</v>
      </c>
      <c r="F45" s="6">
        <f t="shared" si="34"/>
        <v>3491940</v>
      </c>
      <c r="G45" s="6">
        <f t="shared" ref="G45" si="35">G46</f>
        <v>0</v>
      </c>
      <c r="H45" s="6">
        <f t="shared" ref="H45" si="36">H46</f>
        <v>3491940</v>
      </c>
      <c r="I45" s="6">
        <f t="shared" ref="I45" si="37">I46</f>
        <v>523600</v>
      </c>
      <c r="J45" s="6">
        <f t="shared" ref="J45" si="38">J46</f>
        <v>4015540</v>
      </c>
    </row>
    <row r="46" spans="1:10" x14ac:dyDescent="0.25">
      <c r="A46" s="13" t="s">
        <v>49</v>
      </c>
      <c r="B46" s="8" t="s">
        <v>27</v>
      </c>
      <c r="C46" s="8" t="s">
        <v>6</v>
      </c>
      <c r="D46" s="9">
        <v>3350890</v>
      </c>
      <c r="E46" s="9">
        <f>F46-D46</f>
        <v>141050</v>
      </c>
      <c r="F46" s="9">
        <v>3491940</v>
      </c>
      <c r="G46" s="9">
        <f>H46-F46</f>
        <v>0</v>
      </c>
      <c r="H46" s="9">
        <v>3491940</v>
      </c>
      <c r="I46" s="9">
        <f>J46-H46</f>
        <v>523600</v>
      </c>
      <c r="J46" s="9">
        <v>4015540</v>
      </c>
    </row>
    <row r="47" spans="1:10" x14ac:dyDescent="0.25">
      <c r="A47" s="14" t="s">
        <v>50</v>
      </c>
      <c r="B47" s="5"/>
      <c r="C47" s="5"/>
      <c r="D47" s="6">
        <f t="shared" ref="D47:J47" si="39">D45+D43+D38+D35+D28+D23+D18+D7+D16</f>
        <v>808176148.21999991</v>
      </c>
      <c r="E47" s="6">
        <f t="shared" si="39"/>
        <v>58991776.93</v>
      </c>
      <c r="F47" s="6">
        <f t="shared" si="39"/>
        <v>867167925.14999998</v>
      </c>
      <c r="G47" s="6">
        <f t="shared" si="39"/>
        <v>25247558.070000023</v>
      </c>
      <c r="H47" s="6">
        <f t="shared" si="39"/>
        <v>892675483.22000003</v>
      </c>
      <c r="I47" s="6">
        <f t="shared" si="39"/>
        <v>-16846243.95000004</v>
      </c>
      <c r="J47" s="6">
        <f t="shared" si="39"/>
        <v>875829239.26999998</v>
      </c>
    </row>
  </sheetData>
  <mergeCells count="8">
    <mergeCell ref="G5:H5"/>
    <mergeCell ref="I5:J5"/>
    <mergeCell ref="A2:J3"/>
    <mergeCell ref="A5:A6"/>
    <mergeCell ref="B5:B6"/>
    <mergeCell ref="C5:C6"/>
    <mergeCell ref="D5:D6"/>
    <mergeCell ref="E5:F5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2022-04-25T07:47:13Z</dcterms:modified>
</cp:coreProperties>
</file>